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155" windowHeight="15360" activeTab="0"/>
  </bookViews>
  <sheets>
    <sheet name="Return to Labor" sheetId="1" r:id="rId1"/>
  </sheets>
  <definedNames>
    <definedName name="Price_Received_for_Corn_Grain_US" localSheetId="0">'Return to Labor'!$J$30:$J$31</definedName>
  </definedNames>
  <calcPr fullCalcOnLoad="1"/>
</workbook>
</file>

<file path=xl/sharedStrings.xml><?xml version="1.0" encoding="utf-8"?>
<sst xmlns="http://schemas.openxmlformats.org/spreadsheetml/2006/main" count="54" uniqueCount="46">
  <si>
    <t>Revenue</t>
  </si>
  <si>
    <t>Milk</t>
  </si>
  <si>
    <t>1.1.1</t>
  </si>
  <si>
    <t>Price ($/cwt)</t>
  </si>
  <si>
    <t>Cull Cow</t>
  </si>
  <si>
    <t>1.2.1</t>
  </si>
  <si>
    <t>1.2.2</t>
  </si>
  <si>
    <t>1.3.1</t>
  </si>
  <si>
    <t>1.3.2</t>
  </si>
  <si>
    <t>Costs</t>
  </si>
  <si>
    <t>Forage</t>
  </si>
  <si>
    <t>2.1.1</t>
  </si>
  <si>
    <t>2.1.2</t>
  </si>
  <si>
    <t>Amount (tons/year)</t>
  </si>
  <si>
    <t>2.2.1</t>
  </si>
  <si>
    <t>2.2.2</t>
  </si>
  <si>
    <t>Amount (bu/year)</t>
  </si>
  <si>
    <t>Protein Supplement</t>
  </si>
  <si>
    <t>2.3.1</t>
  </si>
  <si>
    <t>Total Revenue</t>
  </si>
  <si>
    <t>($/cow/year)</t>
  </si>
  <si>
    <t>Total Feed Costs</t>
  </si>
  <si>
    <t>Non Feed Variable Cost</t>
  </si>
  <si>
    <t>Return to Labor</t>
  </si>
  <si>
    <t>Estimates</t>
  </si>
  <si>
    <t>Milk Price ($/cwt)</t>
  </si>
  <si>
    <t>Return to Labor ($/cow/year)</t>
  </si>
  <si>
    <t>Corn Equivalents</t>
  </si>
  <si>
    <t>Production (lb/cow/year)</t>
  </si>
  <si>
    <t>Callves</t>
  </si>
  <si>
    <t>Heifer price ($/head)</t>
  </si>
  <si>
    <t>Bull price ($/head)</t>
  </si>
  <si>
    <t>1.3.3</t>
  </si>
  <si>
    <t>Heifer Replacement</t>
  </si>
  <si>
    <t>($/head)</t>
  </si>
  <si>
    <t>Weight (lb/cow)</t>
  </si>
  <si>
    <t>Total Costs</t>
  </si>
  <si>
    <t>Calving interval (months)</t>
  </si>
  <si>
    <t>(cwt/cow)</t>
  </si>
  <si>
    <t>Milk Equivalents Net Revenue</t>
  </si>
  <si>
    <t>Milk Equivalents Spent</t>
  </si>
  <si>
    <t>Milk Equivalents Sold</t>
  </si>
  <si>
    <t>Corn Cost ($/bu)</t>
  </si>
  <si>
    <t>Cost ($/ton as fed)</t>
  </si>
  <si>
    <t>Cost ($/bu)</t>
  </si>
  <si>
    <t>Cost ($/ton)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</si>
</sst>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9" fontId="0" fillId="33" borderId="20" xfId="42" applyNumberFormat="1" applyFont="1" applyFill="1" applyBorder="1" applyAlignment="1">
      <alignment/>
    </xf>
    <xf numFmtId="169" fontId="0" fillId="34" borderId="20" xfId="42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69" fontId="0" fillId="33" borderId="21" xfId="42" applyNumberFormat="1" applyFont="1" applyFill="1" applyBorder="1" applyAlignment="1">
      <alignment/>
    </xf>
    <xf numFmtId="1" fontId="0" fillId="33" borderId="21" xfId="0" applyNumberFormat="1" applyFill="1" applyBorder="1" applyAlignment="1">
      <alignment/>
    </xf>
    <xf numFmtId="169" fontId="0" fillId="35" borderId="20" xfId="42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169" fontId="0" fillId="35" borderId="20" xfId="42" applyNumberFormat="1" applyFont="1" applyFill="1" applyBorder="1" applyAlignment="1">
      <alignment horizontal="right"/>
    </xf>
    <xf numFmtId="1" fontId="0" fillId="35" borderId="2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69" fontId="0" fillId="36" borderId="22" xfId="42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9" fontId="0" fillId="36" borderId="25" xfId="42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1" fontId="0" fillId="0" borderId="26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69" fontId="0" fillId="36" borderId="29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14" fontId="0" fillId="0" borderId="16" xfId="0" applyNumberFormat="1" applyBorder="1" applyAlignment="1">
      <alignment/>
    </xf>
    <xf numFmtId="14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14" fontId="0" fillId="0" borderId="0" xfId="0" applyNumberFormat="1" applyBorder="1" applyAlignment="1">
      <alignment/>
    </xf>
    <xf numFmtId="14" fontId="3" fillId="0" borderId="31" xfId="0" applyNumberFormat="1" applyFont="1" applyBorder="1" applyAlignment="1">
      <alignment/>
    </xf>
    <xf numFmtId="17" fontId="0" fillId="0" borderId="0" xfId="0" applyNumberFormat="1" applyAlignment="1">
      <alignment/>
    </xf>
    <xf numFmtId="0" fontId="0" fillId="0" borderId="33" xfId="0" applyBorder="1" applyAlignment="1">
      <alignment horizontal="right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21825"/>
          <c:y val="0.01925"/>
          <c:w val="0.69475"/>
          <c:h val="0.85525"/>
        </c:manualLayout>
      </c:layout>
      <c:surfaceChart>
        <c:ser>
          <c:idx val="1"/>
          <c:order val="0"/>
          <c:tx>
            <c:strRef>
              <c:f>'Return to Labor'!$D$63</c:f>
              <c:strCache>
                <c:ptCount val="1"/>
                <c:pt idx="0">
                  <c:v>15.2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'Return to Labor'!$C$64:$C$68</c:f>
              <c:numCache/>
            </c:numRef>
          </c:cat>
          <c:val>
            <c:numRef>
              <c:f>'Return to Labor'!$D$64:$D$68</c:f>
              <c:numCache/>
            </c:numRef>
          </c:val>
        </c:ser>
        <c:ser>
          <c:idx val="0"/>
          <c:order val="1"/>
          <c:tx>
            <c:strRef>
              <c:f>'Return to Labor'!$E$63</c:f>
              <c:strCache>
                <c:ptCount val="1"/>
                <c:pt idx="0">
                  <c:v>17.1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'Return to Labor'!$C$64:$C$68</c:f>
              <c:numCache/>
            </c:numRef>
          </c:cat>
          <c:val>
            <c:numRef>
              <c:f>'Return to Labor'!$E$64:$E$68</c:f>
              <c:numCache/>
            </c:numRef>
          </c:val>
        </c:ser>
        <c:ser>
          <c:idx val="4"/>
          <c:order val="2"/>
          <c:tx>
            <c:strRef>
              <c:f>'Return to Labor'!$F$63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'Return to Labor'!$C$64:$C$68</c:f>
              <c:numCache/>
            </c:numRef>
          </c:cat>
          <c:val>
            <c:numRef>
              <c:f>'Return to Labor'!$F$64:$F$68</c:f>
              <c:numCache/>
            </c:numRef>
          </c:val>
        </c:ser>
        <c:ser>
          <c:idx val="2"/>
          <c:order val="3"/>
          <c:tx>
            <c:strRef>
              <c:f>'Return to Labor'!$G$63</c:f>
              <c:strCache>
                <c:ptCount val="1"/>
                <c:pt idx="0">
                  <c:v>20.9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'Return to Labor'!$C$64:$C$68</c:f>
              <c:numCache/>
            </c:numRef>
          </c:cat>
          <c:val>
            <c:numRef>
              <c:f>'Return to Labor'!$G$64:$G$68</c:f>
              <c:numCache/>
            </c:numRef>
          </c:val>
        </c:ser>
        <c:ser>
          <c:idx val="3"/>
          <c:order val="4"/>
          <c:tx>
            <c:strRef>
              <c:f>'Return to Labor'!$H$63</c:f>
              <c:strCache>
                <c:ptCount val="1"/>
                <c:pt idx="0">
                  <c:v>22.8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'Return to Labor'!$C$64:$C$68</c:f>
              <c:numCache/>
            </c:numRef>
          </c:cat>
          <c:val>
            <c:numRef>
              <c:f>'Return to Labor'!$H$64:$H$68</c:f>
              <c:numCache/>
            </c:numRef>
          </c:val>
        </c:ser>
        <c:axId val="44277051"/>
        <c:axId val="62949140"/>
        <c:axId val="29671349"/>
      </c:surfaceChart>
      <c:catAx>
        <c:axId val="44277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Corn Cost ($/bu)</a:t>
                </a:r>
              </a:p>
            </c:rich>
          </c:tx>
          <c:layout>
            <c:manualLayout>
              <c:xMode val="factor"/>
              <c:yMode val="factor"/>
              <c:x val="-0.0755"/>
              <c:y val="0.1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949140"/>
        <c:crosses val="autoZero"/>
        <c:auto val="0"/>
        <c:lblOffset val="100"/>
        <c:tickLblSkip val="1"/>
        <c:noMultiLvlLbl val="0"/>
      </c:catAx>
      <c:valAx>
        <c:axId val="629491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 to Labor ($/cow/year)</a:t>
                </a:r>
              </a:p>
            </c:rich>
          </c:tx>
          <c:layout>
            <c:manualLayout>
              <c:xMode val="factor"/>
              <c:yMode val="factor"/>
              <c:x val="-0.2075"/>
              <c:y val="-0.329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277051"/>
        <c:crossesAt val="1"/>
        <c:crossBetween val="midCat"/>
        <c:dispUnits/>
      </c:valAx>
      <c:serAx>
        <c:axId val="2967134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Milk Price ($/cwt)</a:t>
                </a:r>
              </a:p>
            </c:rich>
          </c:tx>
          <c:layout>
            <c:manualLayout>
              <c:xMode val="factor"/>
              <c:yMode val="factor"/>
              <c:x val="0.0755"/>
              <c:y val="0.0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949140"/>
        <c:crosses val="autoZero"/>
        <c:tickLblSkip val="1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4"/>
          <c:y val="0.4385"/>
          <c:w val="0.143"/>
          <c:h val="0.1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hyperlink" Target="http://www.uwex.edu/ces/dairymgt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70</xdr:row>
      <xdr:rowOff>114300</xdr:rowOff>
    </xdr:from>
    <xdr:to>
      <xdr:col>7</xdr:col>
      <xdr:colOff>257175</xdr:colOff>
      <xdr:row>99</xdr:row>
      <xdr:rowOff>66675</xdr:rowOff>
    </xdr:to>
    <xdr:graphicFrame>
      <xdr:nvGraphicFramePr>
        <xdr:cNvPr id="1" name="Chart 1"/>
        <xdr:cNvGraphicFramePr/>
      </xdr:nvGraphicFramePr>
      <xdr:xfrm>
        <a:off x="933450" y="11601450"/>
        <a:ext cx="60102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66675</xdr:rowOff>
    </xdr:from>
    <xdr:to>
      <xdr:col>1</xdr:col>
      <xdr:colOff>390525</xdr:colOff>
      <xdr:row>5</xdr:row>
      <xdr:rowOff>238125</xdr:rowOff>
    </xdr:to>
    <xdr:pic>
      <xdr:nvPicPr>
        <xdr:cNvPr id="2" name="Picture 2" descr="dairyscience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"/>
          <a:ext cx="742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</xdr:row>
      <xdr:rowOff>9525</xdr:rowOff>
    </xdr:from>
    <xdr:to>
      <xdr:col>2</xdr:col>
      <xdr:colOff>1695450</xdr:colOff>
      <xdr:row>4</xdr:row>
      <xdr:rowOff>0</xdr:rowOff>
    </xdr:to>
    <xdr:pic>
      <xdr:nvPicPr>
        <xdr:cNvPr id="3" name="Picture 3" descr="UWEX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80975"/>
          <a:ext cx="1885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1609725</xdr:colOff>
      <xdr:row>4</xdr:row>
      <xdr:rowOff>76200</xdr:rowOff>
    </xdr:from>
    <xdr:to>
      <xdr:col>4</xdr:col>
      <xdr:colOff>533400</xdr:colOff>
      <xdr:row>5</xdr:row>
      <xdr:rowOff>257175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62225" y="733425"/>
          <a:ext cx="2343150" cy="35242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 Labor</a:t>
          </a:r>
        </a:p>
      </xdr:txBody>
    </xdr:sp>
    <xdr:clientData/>
  </xdr:twoCellAnchor>
  <xdr:oneCellAnchor>
    <xdr:from>
      <xdr:col>0</xdr:col>
      <xdr:colOff>0</xdr:colOff>
      <xdr:row>100</xdr:row>
      <xdr:rowOff>142875</xdr:rowOff>
    </xdr:from>
    <xdr:ext cx="7181850" cy="638175"/>
    <xdr:sp>
      <xdr:nvSpPr>
        <xdr:cNvPr id="5" name="TextBox 18">
          <a:hlinkClick r:id="rId4"/>
        </xdr:cNvPr>
        <xdr:cNvSpPr txBox="1">
          <a:spLocks noChangeArrowheads="1"/>
        </xdr:cNvSpPr>
      </xdr:nvSpPr>
      <xdr:spPr>
        <a:xfrm>
          <a:off x="0" y="16497300"/>
          <a:ext cx="7181850" cy="638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Support/Questions: Victor E. Cabrera 608-265-8506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vcabrera@wisc.edu,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http://www.uwex.edu/ces/dairymgt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0"/>
  <sheetViews>
    <sheetView tabSelected="1" zoomScalePageLayoutView="0" workbookViewId="0" topLeftCell="A1">
      <selection activeCell="N8" sqref="N7:N8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22.57421875" style="0" bestFit="1" customWidth="1"/>
    <col min="5" max="5" width="10.28125" style="0" bestFit="1" customWidth="1"/>
    <col min="6" max="6" width="15.140625" style="0" bestFit="1" customWidth="1"/>
    <col min="7" max="8" width="9.28125" style="0" bestFit="1" customWidth="1"/>
    <col min="10" max="10" width="5.00390625" style="0" customWidth="1"/>
  </cols>
  <sheetData>
    <row r="1" ht="13.5" thickBot="1"/>
    <row r="2" spans="1:8" ht="12.75">
      <c r="A2" s="9"/>
      <c r="B2" s="10"/>
      <c r="C2" s="10"/>
      <c r="D2" s="10"/>
      <c r="E2" s="10"/>
      <c r="F2" s="10"/>
      <c r="G2" s="40"/>
      <c r="H2" s="11"/>
    </row>
    <row r="3" spans="1:8" ht="12.75">
      <c r="A3" s="12"/>
      <c r="B3" s="8"/>
      <c r="C3" s="8"/>
      <c r="D3" s="8"/>
      <c r="E3" s="8"/>
      <c r="F3" s="8"/>
      <c r="G3" s="8"/>
      <c r="H3" s="13"/>
    </row>
    <row r="4" spans="1:8" ht="12.75">
      <c r="A4" s="12"/>
      <c r="B4" s="8"/>
      <c r="C4" s="8"/>
      <c r="D4" s="8"/>
      <c r="E4" s="8"/>
      <c r="F4" s="8"/>
      <c r="G4" s="8"/>
      <c r="H4" s="13"/>
    </row>
    <row r="5" spans="1:8" ht="13.5" thickBot="1">
      <c r="A5" s="12"/>
      <c r="B5" s="8"/>
      <c r="C5" s="8"/>
      <c r="D5" s="8"/>
      <c r="E5" s="8"/>
      <c r="F5" s="44"/>
      <c r="G5" s="8"/>
      <c r="H5" s="13"/>
    </row>
    <row r="6" spans="1:8" ht="21" thickBot="1">
      <c r="A6" s="41"/>
      <c r="B6" s="42"/>
      <c r="C6" s="42"/>
      <c r="D6" s="42"/>
      <c r="E6" s="42"/>
      <c r="F6" s="45">
        <f ca="1">TODAY()</f>
        <v>40073</v>
      </c>
      <c r="G6" s="42"/>
      <c r="H6" s="43"/>
    </row>
    <row r="8" ht="13.5" thickBot="1"/>
    <row r="9" spans="1:8" ht="12.75">
      <c r="A9" s="9">
        <v>1</v>
      </c>
      <c r="B9" s="10" t="s">
        <v>0</v>
      </c>
      <c r="C9" s="10"/>
      <c r="D9" s="10"/>
      <c r="E9" s="10"/>
      <c r="F9" s="10"/>
      <c r="G9" s="10"/>
      <c r="H9" s="11"/>
    </row>
    <row r="10" spans="1:8" ht="12.75">
      <c r="A10" s="12"/>
      <c r="B10" s="8">
        <v>1.1</v>
      </c>
      <c r="C10" s="8" t="s">
        <v>1</v>
      </c>
      <c r="D10" s="8"/>
      <c r="E10" s="8"/>
      <c r="F10" s="8"/>
      <c r="G10" s="8"/>
      <c r="H10" s="13"/>
    </row>
    <row r="11" spans="1:8" ht="12.75">
      <c r="A11" s="12"/>
      <c r="B11" s="8"/>
      <c r="C11" s="8" t="s">
        <v>2</v>
      </c>
      <c r="D11" s="8" t="s">
        <v>3</v>
      </c>
      <c r="E11" s="21">
        <v>19</v>
      </c>
      <c r="F11" s="8"/>
      <c r="G11" s="8"/>
      <c r="H11" s="13"/>
    </row>
    <row r="12" spans="1:8" ht="12.75">
      <c r="A12" s="12"/>
      <c r="B12" s="8"/>
      <c r="C12" s="8"/>
      <c r="D12" s="8" t="s">
        <v>28</v>
      </c>
      <c r="E12" s="21">
        <v>20000</v>
      </c>
      <c r="F12" s="19">
        <f>E12/100*E11</f>
        <v>3800</v>
      </c>
      <c r="G12" s="8"/>
      <c r="H12" s="13"/>
    </row>
    <row r="13" spans="1:8" ht="12.75">
      <c r="A13" s="12"/>
      <c r="B13" s="8">
        <v>1.2</v>
      </c>
      <c r="C13" s="8" t="s">
        <v>4</v>
      </c>
      <c r="D13" s="8"/>
      <c r="E13" s="8"/>
      <c r="F13" s="4"/>
      <c r="G13" s="8"/>
      <c r="H13" s="13"/>
    </row>
    <row r="14" spans="1:8" ht="12.75">
      <c r="A14" s="12"/>
      <c r="B14" s="8"/>
      <c r="C14" s="8" t="s">
        <v>5</v>
      </c>
      <c r="D14" s="8" t="s">
        <v>3</v>
      </c>
      <c r="E14" s="22">
        <v>56</v>
      </c>
      <c r="F14" s="4"/>
      <c r="G14" s="8"/>
      <c r="H14" s="13"/>
    </row>
    <row r="15" spans="1:8" ht="12.75">
      <c r="A15" s="12"/>
      <c r="B15" s="8"/>
      <c r="C15" s="8" t="s">
        <v>6</v>
      </c>
      <c r="D15" s="8" t="s">
        <v>35</v>
      </c>
      <c r="E15" s="21">
        <v>1500</v>
      </c>
      <c r="F15" s="20">
        <f>E15/100*E14</f>
        <v>840</v>
      </c>
      <c r="G15" s="8"/>
      <c r="H15" s="13"/>
    </row>
    <row r="16" spans="1:8" ht="12.75">
      <c r="A16" s="12"/>
      <c r="B16" s="8">
        <v>1.3</v>
      </c>
      <c r="C16" s="8" t="s">
        <v>29</v>
      </c>
      <c r="D16" s="8"/>
      <c r="E16" s="8"/>
      <c r="F16" s="4"/>
      <c r="G16" s="8"/>
      <c r="H16" s="13"/>
    </row>
    <row r="17" spans="1:8" ht="12.75">
      <c r="A17" s="12"/>
      <c r="B17" s="8"/>
      <c r="C17" s="8" t="s">
        <v>7</v>
      </c>
      <c r="D17" s="8" t="s">
        <v>30</v>
      </c>
      <c r="E17" s="22">
        <v>125</v>
      </c>
      <c r="F17" s="4"/>
      <c r="G17" s="8"/>
      <c r="H17" s="13"/>
    </row>
    <row r="18" spans="1:8" ht="12.75">
      <c r="A18" s="12"/>
      <c r="B18" s="8"/>
      <c r="C18" s="8" t="s">
        <v>8</v>
      </c>
      <c r="D18" s="8" t="s">
        <v>31</v>
      </c>
      <c r="E18" s="22">
        <v>500</v>
      </c>
      <c r="F18" s="4"/>
      <c r="G18" s="8"/>
      <c r="H18" s="13"/>
    </row>
    <row r="19" spans="1:8" ht="12.75">
      <c r="A19" s="12"/>
      <c r="B19" s="8"/>
      <c r="C19" s="8" t="s">
        <v>32</v>
      </c>
      <c r="D19" s="8" t="s">
        <v>37</v>
      </c>
      <c r="E19" s="22">
        <v>14</v>
      </c>
      <c r="F19" s="20">
        <f>12/E19*(0.5*E18+0.5*E17)</f>
        <v>267.85714285714283</v>
      </c>
      <c r="G19" s="8"/>
      <c r="H19" s="13"/>
    </row>
    <row r="20" spans="1:8" ht="12.75">
      <c r="A20" s="12"/>
      <c r="B20" s="8"/>
      <c r="C20" s="8"/>
      <c r="D20" s="8"/>
      <c r="E20" s="25"/>
      <c r="F20" s="26"/>
      <c r="G20" s="8"/>
      <c r="H20" s="13"/>
    </row>
    <row r="21" spans="1:8" ht="12.75">
      <c r="A21" s="12"/>
      <c r="B21" s="8">
        <v>1.4</v>
      </c>
      <c r="C21" s="8" t="s">
        <v>19</v>
      </c>
      <c r="D21" s="8" t="s">
        <v>20</v>
      </c>
      <c r="E21" s="25"/>
      <c r="F21" s="14">
        <f>SUM(F19,F15,F12)</f>
        <v>4907.857142857143</v>
      </c>
      <c r="G21" s="8"/>
      <c r="H21" s="13"/>
    </row>
    <row r="22" spans="1:8" ht="12.75">
      <c r="A22" s="12"/>
      <c r="B22" s="8"/>
      <c r="C22" s="8"/>
      <c r="D22" s="8"/>
      <c r="E22" s="25"/>
      <c r="F22" s="26"/>
      <c r="G22" s="8"/>
      <c r="H22" s="13"/>
    </row>
    <row r="23" spans="1:8" ht="12.75">
      <c r="A23" s="12"/>
      <c r="B23" s="8"/>
      <c r="C23" s="8"/>
      <c r="D23" s="8"/>
      <c r="E23" s="25"/>
      <c r="F23" s="26"/>
      <c r="G23" s="8"/>
      <c r="H23" s="13"/>
    </row>
    <row r="24" spans="1:8" ht="12.75">
      <c r="A24" s="12"/>
      <c r="B24" s="8"/>
      <c r="C24" s="8"/>
      <c r="D24" s="8"/>
      <c r="E24" s="8"/>
      <c r="F24" s="4"/>
      <c r="G24" s="8"/>
      <c r="H24" s="13"/>
    </row>
    <row r="25" spans="1:8" ht="12.75">
      <c r="A25" s="12">
        <v>2</v>
      </c>
      <c r="B25" s="8" t="s">
        <v>9</v>
      </c>
      <c r="C25" s="8"/>
      <c r="D25" s="8"/>
      <c r="E25" s="8"/>
      <c r="F25" s="4"/>
      <c r="G25" s="8"/>
      <c r="H25" s="13"/>
    </row>
    <row r="26" spans="1:8" ht="12.75">
      <c r="A26" s="12"/>
      <c r="B26" s="8">
        <v>2.1</v>
      </c>
      <c r="C26" s="8" t="s">
        <v>10</v>
      </c>
      <c r="D26" s="8"/>
      <c r="E26" s="8"/>
      <c r="F26" s="4"/>
      <c r="G26" s="8"/>
      <c r="H26" s="13"/>
    </row>
    <row r="27" spans="1:8" ht="12.75">
      <c r="A27" s="12"/>
      <c r="B27" s="8"/>
      <c r="C27" s="8" t="s">
        <v>11</v>
      </c>
      <c r="D27" s="8" t="s">
        <v>43</v>
      </c>
      <c r="E27" s="22">
        <v>135</v>
      </c>
      <c r="F27" s="4"/>
      <c r="G27" s="8"/>
      <c r="H27" s="13"/>
    </row>
    <row r="28" spans="1:8" ht="12.75">
      <c r="A28" s="12"/>
      <c r="B28" s="8"/>
      <c r="C28" s="8" t="s">
        <v>12</v>
      </c>
      <c r="D28" s="8" t="s">
        <v>13</v>
      </c>
      <c r="E28" s="22">
        <v>6.35</v>
      </c>
      <c r="F28" s="8"/>
      <c r="G28" s="15">
        <f>E27*E28</f>
        <v>857.25</v>
      </c>
      <c r="H28" s="13"/>
    </row>
    <row r="29" spans="1:8" ht="12.75">
      <c r="A29" s="12"/>
      <c r="B29" s="8">
        <v>2.2</v>
      </c>
      <c r="C29" s="27" t="s">
        <v>27</v>
      </c>
      <c r="D29" s="8"/>
      <c r="E29" s="8"/>
      <c r="F29" s="8"/>
      <c r="G29" s="8"/>
      <c r="H29" s="13"/>
    </row>
    <row r="30" spans="1:10" ht="12.75">
      <c r="A30" s="12"/>
      <c r="B30" s="8"/>
      <c r="C30" s="8" t="s">
        <v>14</v>
      </c>
      <c r="D30" s="8" t="s">
        <v>44</v>
      </c>
      <c r="E30" s="22">
        <f>J30</f>
        <v>5.61</v>
      </c>
      <c r="F30" s="8"/>
      <c r="G30" s="8"/>
      <c r="H30" s="13"/>
      <c r="I30" s="46">
        <f>DATE(YEAR(F6),VALUE(MONTH(F6)-1),1)</f>
        <v>40026</v>
      </c>
      <c r="J30" s="47">
        <v>5.61</v>
      </c>
    </row>
    <row r="31" spans="1:8" ht="12.75">
      <c r="A31" s="12"/>
      <c r="B31" s="8"/>
      <c r="C31" s="8" t="s">
        <v>15</v>
      </c>
      <c r="D31" s="8" t="s">
        <v>16</v>
      </c>
      <c r="E31" s="22">
        <v>106</v>
      </c>
      <c r="F31" s="8"/>
      <c r="G31" s="15">
        <f>E30*E31</f>
        <v>594.6600000000001</v>
      </c>
      <c r="H31" s="13"/>
    </row>
    <row r="32" spans="1:8" ht="12.75">
      <c r="A32" s="12"/>
      <c r="B32" s="8">
        <v>2.3</v>
      </c>
      <c r="C32" s="8" t="s">
        <v>17</v>
      </c>
      <c r="D32" s="8"/>
      <c r="E32" s="8"/>
      <c r="F32" s="8"/>
      <c r="G32" s="8"/>
      <c r="H32" s="13"/>
    </row>
    <row r="33" spans="1:9" ht="12.75">
      <c r="A33" s="12"/>
      <c r="B33" s="8"/>
      <c r="C33" s="8" t="s">
        <v>18</v>
      </c>
      <c r="D33" s="8" t="s">
        <v>45</v>
      </c>
      <c r="E33" s="22">
        <v>420</v>
      </c>
      <c r="F33" s="8"/>
      <c r="G33" s="8"/>
      <c r="H33" s="13"/>
      <c r="I33" s="46">
        <f>DATE(YEAR(F6),VALUE(MONTH(F6)-1),1)</f>
        <v>40026</v>
      </c>
    </row>
    <row r="34" spans="1:8" ht="12.75">
      <c r="A34" s="12"/>
      <c r="B34" s="8"/>
      <c r="C34" s="8"/>
      <c r="D34" s="8" t="s">
        <v>13</v>
      </c>
      <c r="E34" s="22">
        <v>0.9</v>
      </c>
      <c r="F34" s="8"/>
      <c r="G34" s="15">
        <f>E33*E34</f>
        <v>378</v>
      </c>
      <c r="H34" s="13"/>
    </row>
    <row r="35" spans="1:8" ht="12.75">
      <c r="A35" s="12"/>
      <c r="B35" s="8"/>
      <c r="C35" s="8"/>
      <c r="D35" s="8"/>
      <c r="E35" s="8"/>
      <c r="F35" s="8"/>
      <c r="G35" s="8"/>
      <c r="H35" s="13"/>
    </row>
    <row r="36" spans="1:8" ht="12.75">
      <c r="A36" s="12"/>
      <c r="B36" s="8">
        <v>2.4</v>
      </c>
      <c r="C36" s="8" t="s">
        <v>21</v>
      </c>
      <c r="D36" s="8" t="s">
        <v>20</v>
      </c>
      <c r="E36" s="25"/>
      <c r="F36" s="26"/>
      <c r="G36" s="15">
        <f>SUM(G34,G31,G28)</f>
        <v>1829.91</v>
      </c>
      <c r="H36" s="13"/>
    </row>
    <row r="37" spans="1:8" ht="12.75">
      <c r="A37" s="12"/>
      <c r="B37" s="8">
        <v>2.5</v>
      </c>
      <c r="C37" s="8" t="s">
        <v>33</v>
      </c>
      <c r="D37" s="8" t="s">
        <v>34</v>
      </c>
      <c r="E37" s="23">
        <v>2000</v>
      </c>
      <c r="F37" s="26"/>
      <c r="G37" s="15">
        <f>E37</f>
        <v>2000</v>
      </c>
      <c r="H37" s="13"/>
    </row>
    <row r="38" spans="1:8" ht="12.75">
      <c r="A38" s="12"/>
      <c r="B38" s="8">
        <v>2.5</v>
      </c>
      <c r="C38" s="8" t="s">
        <v>22</v>
      </c>
      <c r="D38" s="8" t="s">
        <v>20</v>
      </c>
      <c r="E38" s="24">
        <v>300</v>
      </c>
      <c r="F38" s="26"/>
      <c r="G38" s="15">
        <f>E38</f>
        <v>300</v>
      </c>
      <c r="H38" s="13"/>
    </row>
    <row r="39" spans="1:8" ht="12.75">
      <c r="A39" s="12"/>
      <c r="B39" s="8">
        <v>2.6</v>
      </c>
      <c r="C39" s="8" t="s">
        <v>36</v>
      </c>
      <c r="D39" s="8" t="s">
        <v>20</v>
      </c>
      <c r="E39" s="8"/>
      <c r="F39" s="8"/>
      <c r="G39" s="15">
        <f>SUM(G36:G38)</f>
        <v>4129.91</v>
      </c>
      <c r="H39" s="13"/>
    </row>
    <row r="40" spans="1:8" ht="12.75">
      <c r="A40" s="12"/>
      <c r="B40" s="8"/>
      <c r="C40" s="8"/>
      <c r="D40" s="8"/>
      <c r="E40" s="25"/>
      <c r="F40" s="26"/>
      <c r="G40" s="26"/>
      <c r="H40" s="13"/>
    </row>
    <row r="41" spans="1:8" ht="12.75">
      <c r="A41" s="12"/>
      <c r="B41" s="8"/>
      <c r="C41" s="8"/>
      <c r="D41" s="8"/>
      <c r="E41" s="25"/>
      <c r="F41" s="26"/>
      <c r="G41" s="26"/>
      <c r="H41" s="13"/>
    </row>
    <row r="42" spans="1:8" ht="12.75">
      <c r="A42" s="12"/>
      <c r="B42" s="8"/>
      <c r="C42" s="8"/>
      <c r="D42" s="8"/>
      <c r="E42" s="8"/>
      <c r="F42" s="8"/>
      <c r="G42" s="28"/>
      <c r="H42" s="13"/>
    </row>
    <row r="43" spans="1:8" ht="12.75">
      <c r="A43" s="12"/>
      <c r="B43" s="8"/>
      <c r="C43" s="8"/>
      <c r="D43" s="8"/>
      <c r="E43" s="8"/>
      <c r="F43" s="8"/>
      <c r="G43" s="8"/>
      <c r="H43" s="13"/>
    </row>
    <row r="44" spans="1:8" ht="12.75">
      <c r="A44" s="12">
        <v>3</v>
      </c>
      <c r="B44" s="8" t="s">
        <v>24</v>
      </c>
      <c r="C44" s="8"/>
      <c r="D44" s="8"/>
      <c r="E44" s="8"/>
      <c r="F44" s="8"/>
      <c r="G44" s="8"/>
      <c r="H44" s="13"/>
    </row>
    <row r="45" spans="1:8" ht="12.75">
      <c r="A45" s="12"/>
      <c r="B45" s="8">
        <v>3.1</v>
      </c>
      <c r="C45" s="8" t="s">
        <v>41</v>
      </c>
      <c r="D45" s="8" t="s">
        <v>38</v>
      </c>
      <c r="E45" s="8"/>
      <c r="F45" s="8"/>
      <c r="G45" s="8"/>
      <c r="H45" s="29">
        <f>F21/E11</f>
        <v>258.30827067669173</v>
      </c>
    </row>
    <row r="46" spans="1:8" ht="12.75">
      <c r="A46" s="12"/>
      <c r="B46" s="8">
        <v>3.2</v>
      </c>
      <c r="C46" s="8" t="s">
        <v>40</v>
      </c>
      <c r="D46" s="8" t="s">
        <v>38</v>
      </c>
      <c r="E46" s="25"/>
      <c r="F46" s="26"/>
      <c r="G46" s="8"/>
      <c r="H46" s="29">
        <f>G39/E11</f>
        <v>217.36368421052632</v>
      </c>
    </row>
    <row r="47" spans="1:8" ht="12.75">
      <c r="A47" s="12"/>
      <c r="B47" s="8">
        <v>3.3</v>
      </c>
      <c r="C47" s="8" t="s">
        <v>39</v>
      </c>
      <c r="D47" s="8" t="s">
        <v>38</v>
      </c>
      <c r="E47" s="25"/>
      <c r="F47" s="26"/>
      <c r="G47" s="8"/>
      <c r="H47" s="38">
        <f>H45-H46</f>
        <v>40.94458646616542</v>
      </c>
    </row>
    <row r="48" spans="1:9" ht="13.5" thickBot="1">
      <c r="A48" s="30"/>
      <c r="B48" s="31">
        <v>3.3</v>
      </c>
      <c r="C48" s="31" t="s">
        <v>23</v>
      </c>
      <c r="D48" s="31" t="s">
        <v>20</v>
      </c>
      <c r="E48" s="31"/>
      <c r="F48" s="31"/>
      <c r="G48" s="31"/>
      <c r="H48" s="32">
        <f>F21-G39</f>
        <v>777.9471428571433</v>
      </c>
      <c r="I48" s="39"/>
    </row>
    <row r="58" ht="13.5" thickBot="1"/>
    <row r="59" spans="1:8" ht="12.75">
      <c r="A59" s="9"/>
      <c r="B59" s="10"/>
      <c r="C59" s="10"/>
      <c r="D59" s="10"/>
      <c r="E59" s="10"/>
      <c r="F59" s="10"/>
      <c r="G59" s="10"/>
      <c r="H59" s="11"/>
    </row>
    <row r="60" spans="1:8" ht="12.75" customHeight="1">
      <c r="A60" s="12"/>
      <c r="B60" s="48" t="s">
        <v>26</v>
      </c>
      <c r="C60" s="49"/>
      <c r="D60" s="49"/>
      <c r="E60" s="49"/>
      <c r="F60" s="49"/>
      <c r="G60" s="49"/>
      <c r="H60" s="50"/>
    </row>
    <row r="61" spans="1:8" ht="12.75">
      <c r="A61" s="12"/>
      <c r="B61" s="8"/>
      <c r="C61" s="8"/>
      <c r="D61" s="8"/>
      <c r="E61" s="8"/>
      <c r="F61" s="8"/>
      <c r="G61" s="8"/>
      <c r="H61" s="13"/>
    </row>
    <row r="62" spans="1:8" ht="12.75" customHeight="1">
      <c r="A62" s="12"/>
      <c r="B62" s="8"/>
      <c r="C62" s="8"/>
      <c r="D62" s="54" t="s">
        <v>25</v>
      </c>
      <c r="E62" s="55"/>
      <c r="F62" s="55"/>
      <c r="G62" s="55"/>
      <c r="H62" s="56"/>
    </row>
    <row r="63" spans="1:8" ht="12.75">
      <c r="A63" s="12"/>
      <c r="B63" s="8"/>
      <c r="C63" s="8"/>
      <c r="D63" s="18">
        <f>F63-F63*0.2</f>
        <v>15.2</v>
      </c>
      <c r="E63" s="17">
        <f>+F63-F63*0.1</f>
        <v>17.1</v>
      </c>
      <c r="F63" s="17">
        <f>E11</f>
        <v>19</v>
      </c>
      <c r="G63" s="17">
        <f>F63+F63*0.1</f>
        <v>20.9</v>
      </c>
      <c r="H63" s="33">
        <f>F63+F63*0.2</f>
        <v>22.8</v>
      </c>
    </row>
    <row r="64" spans="1:8" ht="12.75" customHeight="1">
      <c r="A64" s="12"/>
      <c r="B64" s="51" t="s">
        <v>42</v>
      </c>
      <c r="C64" s="16">
        <f>C66-C66*0.2</f>
        <v>4.488</v>
      </c>
      <c r="D64" s="1">
        <f aca="true" t="shared" si="0" ref="D64:H68">(D$63*$E$12/100+$F$15+$F$19)-($C64*$E$31+$G$28+$G$34+$G$37+$G$38)</f>
        <v>136.87914285714305</v>
      </c>
      <c r="E64" s="2">
        <f t="shared" si="0"/>
        <v>516.879142857143</v>
      </c>
      <c r="F64" s="2">
        <f t="shared" si="0"/>
        <v>896.879142857143</v>
      </c>
      <c r="G64" s="2">
        <f t="shared" si="0"/>
        <v>1276.879142857143</v>
      </c>
      <c r="H64" s="34">
        <f t="shared" si="0"/>
        <v>1656.879142857143</v>
      </c>
    </row>
    <row r="65" spans="1:8" ht="12.75">
      <c r="A65" s="12"/>
      <c r="B65" s="52"/>
      <c r="C65" s="17">
        <f>+C66-C66*0.1</f>
        <v>5.049</v>
      </c>
      <c r="D65" s="3">
        <f t="shared" si="0"/>
        <v>77.41314285714316</v>
      </c>
      <c r="E65" s="4">
        <f t="shared" si="0"/>
        <v>457.41314285714316</v>
      </c>
      <c r="F65" s="4">
        <f t="shared" si="0"/>
        <v>837.4131428571432</v>
      </c>
      <c r="G65" s="4">
        <f t="shared" si="0"/>
        <v>1217.4131428571432</v>
      </c>
      <c r="H65" s="35">
        <f t="shared" si="0"/>
        <v>1597.4131428571432</v>
      </c>
    </row>
    <row r="66" spans="1:8" ht="12.75">
      <c r="A66" s="12"/>
      <c r="B66" s="52"/>
      <c r="C66" s="17">
        <f>E30</f>
        <v>5.61</v>
      </c>
      <c r="D66" s="3">
        <f t="shared" si="0"/>
        <v>17.947142857143263</v>
      </c>
      <c r="E66" s="4">
        <f t="shared" si="0"/>
        <v>397.94714285714326</v>
      </c>
      <c r="F66" s="4">
        <f t="shared" si="0"/>
        <v>777.9471428571433</v>
      </c>
      <c r="G66" s="4">
        <f t="shared" si="0"/>
        <v>1157.9471428571433</v>
      </c>
      <c r="H66" s="35">
        <f t="shared" si="0"/>
        <v>1537.9471428571433</v>
      </c>
    </row>
    <row r="67" spans="1:8" ht="12.75">
      <c r="A67" s="12"/>
      <c r="B67" s="52"/>
      <c r="C67" s="17">
        <f>C66+C66*0.1</f>
        <v>6.171</v>
      </c>
      <c r="D67" s="3">
        <f t="shared" si="0"/>
        <v>-41.51885714285709</v>
      </c>
      <c r="E67" s="4">
        <f t="shared" si="0"/>
        <v>338.4811428571429</v>
      </c>
      <c r="F67" s="4">
        <f t="shared" si="0"/>
        <v>718.4811428571429</v>
      </c>
      <c r="G67" s="4">
        <f t="shared" si="0"/>
        <v>1098.481142857143</v>
      </c>
      <c r="H67" s="35">
        <f t="shared" si="0"/>
        <v>1478.481142857143</v>
      </c>
    </row>
    <row r="68" spans="1:8" ht="12.75">
      <c r="A68" s="12"/>
      <c r="B68" s="53"/>
      <c r="C68" s="7">
        <f>C66+C66*0.2</f>
        <v>6.732</v>
      </c>
      <c r="D68" s="5">
        <f t="shared" si="0"/>
        <v>-100.98485714285744</v>
      </c>
      <c r="E68" s="6">
        <f t="shared" si="0"/>
        <v>279.01514285714256</v>
      </c>
      <c r="F68" s="6">
        <f t="shared" si="0"/>
        <v>659.0151428571426</v>
      </c>
      <c r="G68" s="6">
        <f t="shared" si="0"/>
        <v>1039.0151428571426</v>
      </c>
      <c r="H68" s="36">
        <f t="shared" si="0"/>
        <v>1419.0151428571426</v>
      </c>
    </row>
    <row r="69" spans="1:8" ht="12.75">
      <c r="A69" s="12"/>
      <c r="B69" s="8"/>
      <c r="C69" s="8"/>
      <c r="D69" s="8"/>
      <c r="E69" s="8"/>
      <c r="F69" s="8"/>
      <c r="G69" s="8"/>
      <c r="H69" s="13"/>
    </row>
    <row r="70" spans="1:8" ht="12.75">
      <c r="A70" s="12"/>
      <c r="B70" s="8"/>
      <c r="C70" s="8"/>
      <c r="D70" s="8"/>
      <c r="E70" s="8"/>
      <c r="F70" s="8"/>
      <c r="G70" s="8"/>
      <c r="H70" s="13"/>
    </row>
    <row r="71" spans="1:8" ht="12.75">
      <c r="A71" s="12"/>
      <c r="B71" s="8"/>
      <c r="C71" s="8"/>
      <c r="D71" s="8"/>
      <c r="E71" s="8"/>
      <c r="F71" s="8"/>
      <c r="G71" s="8"/>
      <c r="H71" s="13"/>
    </row>
    <row r="72" spans="1:8" ht="12.75">
      <c r="A72" s="12"/>
      <c r="B72" s="8"/>
      <c r="C72" s="8"/>
      <c r="D72" s="8"/>
      <c r="E72" s="8"/>
      <c r="F72" s="8"/>
      <c r="G72" s="8"/>
      <c r="H72" s="13"/>
    </row>
    <row r="73" spans="1:8" ht="12.75">
      <c r="A73" s="12"/>
      <c r="B73" s="8"/>
      <c r="C73" s="8"/>
      <c r="D73" s="8"/>
      <c r="E73" s="8"/>
      <c r="F73" s="8"/>
      <c r="G73" s="8"/>
      <c r="H73" s="13"/>
    </row>
    <row r="74" spans="1:8" ht="12.75">
      <c r="A74" s="12"/>
      <c r="B74" s="8"/>
      <c r="C74" s="8"/>
      <c r="D74" s="8"/>
      <c r="E74" s="8"/>
      <c r="F74" s="8"/>
      <c r="G74" s="8"/>
      <c r="H74" s="13"/>
    </row>
    <row r="75" spans="1:8" ht="12.75">
      <c r="A75" s="12"/>
      <c r="B75" s="8"/>
      <c r="C75" s="8"/>
      <c r="D75" s="8"/>
      <c r="E75" s="8"/>
      <c r="F75" s="8"/>
      <c r="G75" s="8"/>
      <c r="H75" s="13"/>
    </row>
    <row r="76" spans="1:8" ht="12.75">
      <c r="A76" s="12"/>
      <c r="B76" s="8"/>
      <c r="C76" s="8"/>
      <c r="D76" s="8"/>
      <c r="E76" s="8"/>
      <c r="F76" s="8"/>
      <c r="G76" s="8"/>
      <c r="H76" s="13"/>
    </row>
    <row r="77" spans="1:8" ht="12.75">
      <c r="A77" s="12"/>
      <c r="B77" s="8"/>
      <c r="C77" s="8"/>
      <c r="D77" s="8"/>
      <c r="E77" s="8"/>
      <c r="F77" s="8"/>
      <c r="G77" s="8"/>
      <c r="H77" s="13"/>
    </row>
    <row r="78" spans="1:8" ht="12.75">
      <c r="A78" s="12"/>
      <c r="B78" s="8"/>
      <c r="C78" s="8"/>
      <c r="D78" s="8"/>
      <c r="E78" s="8"/>
      <c r="F78" s="8"/>
      <c r="G78" s="8"/>
      <c r="H78" s="13"/>
    </row>
    <row r="79" spans="1:8" ht="12.75">
      <c r="A79" s="12"/>
      <c r="B79" s="8"/>
      <c r="C79" s="8"/>
      <c r="D79" s="8"/>
      <c r="E79" s="8"/>
      <c r="F79" s="8"/>
      <c r="G79" s="8"/>
      <c r="H79" s="13"/>
    </row>
    <row r="80" spans="1:8" ht="12.75">
      <c r="A80" s="12"/>
      <c r="B80" s="8"/>
      <c r="C80" s="8"/>
      <c r="D80" s="8"/>
      <c r="E80" s="8"/>
      <c r="F80" s="8"/>
      <c r="G80" s="8"/>
      <c r="H80" s="13"/>
    </row>
    <row r="81" spans="1:8" ht="12.75">
      <c r="A81" s="12"/>
      <c r="B81" s="8"/>
      <c r="C81" s="8"/>
      <c r="D81" s="8"/>
      <c r="E81" s="8"/>
      <c r="F81" s="8"/>
      <c r="G81" s="8"/>
      <c r="H81" s="13"/>
    </row>
    <row r="82" spans="1:8" ht="12.75">
      <c r="A82" s="12"/>
      <c r="B82" s="8"/>
      <c r="C82" s="8"/>
      <c r="D82" s="8"/>
      <c r="E82" s="8"/>
      <c r="F82" s="8"/>
      <c r="G82" s="8"/>
      <c r="H82" s="13"/>
    </row>
    <row r="83" spans="1:8" ht="12.75">
      <c r="A83" s="12"/>
      <c r="B83" s="8"/>
      <c r="C83" s="8"/>
      <c r="D83" s="8"/>
      <c r="E83" s="8"/>
      <c r="F83" s="8"/>
      <c r="G83" s="8"/>
      <c r="H83" s="13"/>
    </row>
    <row r="84" spans="1:8" ht="12.75">
      <c r="A84" s="12"/>
      <c r="B84" s="8"/>
      <c r="C84" s="8"/>
      <c r="D84" s="8"/>
      <c r="E84" s="8"/>
      <c r="F84" s="8"/>
      <c r="G84" s="8"/>
      <c r="H84" s="13"/>
    </row>
    <row r="85" spans="1:8" ht="12.75">
      <c r="A85" s="12"/>
      <c r="B85" s="8"/>
      <c r="C85" s="8"/>
      <c r="D85" s="8"/>
      <c r="E85" s="8"/>
      <c r="F85" s="8"/>
      <c r="G85" s="8"/>
      <c r="H85" s="13"/>
    </row>
    <row r="86" spans="1:8" ht="12.75">
      <c r="A86" s="12"/>
      <c r="B86" s="8"/>
      <c r="C86" s="8"/>
      <c r="D86" s="8"/>
      <c r="E86" s="8"/>
      <c r="F86" s="8"/>
      <c r="G86" s="8"/>
      <c r="H86" s="13"/>
    </row>
    <row r="87" spans="1:8" ht="12.75">
      <c r="A87" s="12"/>
      <c r="B87" s="8"/>
      <c r="C87" s="8"/>
      <c r="D87" s="8"/>
      <c r="E87" s="8"/>
      <c r="F87" s="8"/>
      <c r="G87" s="8"/>
      <c r="H87" s="13"/>
    </row>
    <row r="88" spans="1:8" ht="12.75">
      <c r="A88" s="12"/>
      <c r="B88" s="8"/>
      <c r="C88" s="8"/>
      <c r="D88" s="8"/>
      <c r="E88" s="8"/>
      <c r="F88" s="8"/>
      <c r="G88" s="8"/>
      <c r="H88" s="13"/>
    </row>
    <row r="89" spans="1:8" ht="12.75">
      <c r="A89" s="12"/>
      <c r="B89" s="8"/>
      <c r="C89" s="8"/>
      <c r="D89" s="8"/>
      <c r="E89" s="8"/>
      <c r="F89" s="8"/>
      <c r="G89" s="8"/>
      <c r="H89" s="13"/>
    </row>
    <row r="90" spans="1:8" ht="12.75">
      <c r="A90" s="12"/>
      <c r="B90" s="8"/>
      <c r="C90" s="8"/>
      <c r="D90" s="8"/>
      <c r="E90" s="8"/>
      <c r="F90" s="8"/>
      <c r="G90" s="8"/>
      <c r="H90" s="13"/>
    </row>
    <row r="91" spans="1:8" ht="12.75">
      <c r="A91" s="12"/>
      <c r="B91" s="8"/>
      <c r="C91" s="8"/>
      <c r="D91" s="8"/>
      <c r="E91" s="8"/>
      <c r="F91" s="8"/>
      <c r="G91" s="8"/>
      <c r="H91" s="13"/>
    </row>
    <row r="92" spans="1:8" ht="12.75">
      <c r="A92" s="12"/>
      <c r="B92" s="8"/>
      <c r="C92" s="8"/>
      <c r="D92" s="8"/>
      <c r="E92" s="8"/>
      <c r="F92" s="8"/>
      <c r="G92" s="8"/>
      <c r="H92" s="13"/>
    </row>
    <row r="93" spans="1:8" ht="12.75">
      <c r="A93" s="12"/>
      <c r="B93" s="8"/>
      <c r="C93" s="8"/>
      <c r="D93" s="8"/>
      <c r="E93" s="8"/>
      <c r="F93" s="8"/>
      <c r="G93" s="8"/>
      <c r="H93" s="13"/>
    </row>
    <row r="94" spans="1:8" ht="12.75">
      <c r="A94" s="12"/>
      <c r="B94" s="8"/>
      <c r="C94" s="8"/>
      <c r="D94" s="8"/>
      <c r="E94" s="8"/>
      <c r="F94" s="8"/>
      <c r="G94" s="8"/>
      <c r="H94" s="13"/>
    </row>
    <row r="95" spans="1:8" ht="12.75">
      <c r="A95" s="12"/>
      <c r="B95" s="8"/>
      <c r="C95" s="8"/>
      <c r="D95" s="8"/>
      <c r="E95" s="8"/>
      <c r="F95" s="8"/>
      <c r="G95" s="8"/>
      <c r="H95" s="13"/>
    </row>
    <row r="96" spans="1:8" ht="12.75">
      <c r="A96" s="12"/>
      <c r="B96" s="8"/>
      <c r="C96" s="8"/>
      <c r="D96" s="8"/>
      <c r="E96" s="8"/>
      <c r="F96" s="8"/>
      <c r="G96" s="8"/>
      <c r="H96" s="13"/>
    </row>
    <row r="97" spans="1:8" ht="12.75">
      <c r="A97" s="12"/>
      <c r="B97" s="8"/>
      <c r="C97" s="8"/>
      <c r="D97" s="8"/>
      <c r="E97" s="8"/>
      <c r="F97" s="8"/>
      <c r="G97" s="8"/>
      <c r="H97" s="13"/>
    </row>
    <row r="98" spans="1:8" ht="12.75">
      <c r="A98" s="12"/>
      <c r="B98" s="8"/>
      <c r="C98" s="8"/>
      <c r="D98" s="8"/>
      <c r="E98" s="8"/>
      <c r="F98" s="8"/>
      <c r="G98" s="8"/>
      <c r="H98" s="13"/>
    </row>
    <row r="99" spans="1:8" ht="12.75">
      <c r="A99" s="12"/>
      <c r="B99" s="8"/>
      <c r="C99" s="8"/>
      <c r="D99" s="8"/>
      <c r="E99" s="8"/>
      <c r="F99" s="8"/>
      <c r="G99" s="8"/>
      <c r="H99" s="13"/>
    </row>
    <row r="100" spans="1:8" ht="13.5" thickBot="1">
      <c r="A100" s="30"/>
      <c r="B100" s="31"/>
      <c r="C100" s="31"/>
      <c r="D100" s="31"/>
      <c r="E100" s="31"/>
      <c r="F100" s="31"/>
      <c r="G100" s="31"/>
      <c r="H100" s="37"/>
    </row>
  </sheetData>
  <sheetProtection/>
  <mergeCells count="3">
    <mergeCell ref="B60:H60"/>
    <mergeCell ref="B64:B68"/>
    <mergeCell ref="D62:H62"/>
  </mergeCells>
  <printOptions/>
  <pageMargins left="1.08" right="0.75" top="1.45" bottom="2.09" header="0.5" footer="0.5"/>
  <pageSetup fitToHeight="2" fitToWidth="1" horizontalDpi="600" verticalDpi="600" orientation="portrait" scale="80" r:id="rId4"/>
  <headerFooter alignWithMargins="0">
    <oddFooter>&amp;CReturn to Labor &amp;P</oddFooter>
  </headerFooter>
  <drawing r:id="rId3"/>
  <legacyDrawing r:id="rId2"/>
  <oleObjects>
    <oleObject progId="AcroExch.Document.7" shapeId="113729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thecheese</dc:creator>
  <cp:keywords/>
  <dc:description/>
  <cp:lastModifiedBy>vcabrera</cp:lastModifiedBy>
  <cp:lastPrinted>2008-08-06T14:18:00Z</cp:lastPrinted>
  <dcterms:created xsi:type="dcterms:W3CDTF">2008-07-15T13:59:05Z</dcterms:created>
  <dcterms:modified xsi:type="dcterms:W3CDTF">2009-09-17T20:31:08Z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